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<sst xmlns="http://schemas.openxmlformats.org/spreadsheetml/2006/main" count="17" uniqueCount="16">
  <si>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</si>
  <si>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</si>
  <si>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</si>
  <si>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</si>
  <si>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</si>
  <si>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</si>
  <si>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</si>
  <si>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</si>
  <si>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</si>
  <si>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</si>
  <si>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</si>
  <si>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</si>
  <si>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</si>
  <si>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</t>
  </si>
  <si>
    <t>3: Viebahn, Statistik</t>
  </si>
  <si>
    <t>Bevölkerung: Fürstentum Reuß-Gera (j.L.-Kondominat) (RGE)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</si>
</sst>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3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15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6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11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12</v>
      </c>
    </row>
    <row r="7" spans="1:35" ht="12.75">
      <c r="A7" s="32">
        <v>1816</v>
      </c>
      <c r="B7" s="33">
        <f>23868-191</f>
        <v>23677</v>
      </c>
      <c r="C7" s="34"/>
      <c r="D7" s="34">
        <v>5</v>
      </c>
      <c r="E7" s="35"/>
      <c r="F7" s="34"/>
      <c r="L7" s="1"/>
      <c r="R7" s="1"/>
      <c r="AB7" s="1"/>
      <c r="AI7" s="1"/>
    </row>
    <row r="8" spans="1:35" ht="12.75">
      <c r="A8" s="22">
        <v>1817</v>
      </c>
      <c r="B8" s="23">
        <f>24060-192</f>
        <v>23868</v>
      </c>
      <c r="C8" s="24">
        <f aca="true" t="shared" si="0" ref="C8:C34">(B8/B7-1)</f>
        <v>0.008066900367445173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4">
        <v>1818</v>
      </c>
      <c r="B9" s="15">
        <f>24254-194</f>
        <v>24060</v>
      </c>
      <c r="C9" s="18">
        <f t="shared" si="0"/>
        <v>0.008044243338360957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2">
        <v>1819</v>
      </c>
      <c r="B10" s="23">
        <f>24450-196</f>
        <v>24254</v>
      </c>
      <c r="C10" s="24">
        <f t="shared" si="0"/>
        <v>0.008063175394846134</v>
      </c>
      <c r="D10" s="25">
        <v>5</v>
      </c>
      <c r="E10" s="26"/>
      <c r="F10" s="25"/>
      <c r="L10" s="1"/>
      <c r="R10" s="1"/>
      <c r="AB10" s="1"/>
      <c r="AI10" s="1"/>
      <c r="AN10" s="3"/>
    </row>
    <row r="11" spans="1:40" ht="12.75">
      <c r="A11" s="14">
        <v>1820</v>
      </c>
      <c r="B11" s="15">
        <f>24647-197</f>
        <v>24450</v>
      </c>
      <c r="C11" s="18">
        <f t="shared" si="0"/>
        <v>0.008081141255050772</v>
      </c>
      <c r="D11" s="16">
        <v>5</v>
      </c>
      <c r="E11" s="17"/>
      <c r="F11" s="16"/>
      <c r="L11" s="1"/>
      <c r="R11" s="1"/>
      <c r="AB11" s="1"/>
      <c r="AI11" s="1"/>
      <c r="AN11" s="4"/>
    </row>
    <row r="12" spans="1:40" ht="12.75">
      <c r="A12" s="27">
        <v>1821</v>
      </c>
      <c r="B12" s="23">
        <f>24846-199</f>
        <v>24647</v>
      </c>
      <c r="C12" s="24">
        <f t="shared" si="0"/>
        <v>0.008057259713701415</v>
      </c>
      <c r="D12" s="25">
        <v>5</v>
      </c>
      <c r="E12" s="26"/>
      <c r="F12" s="25"/>
      <c r="L12" s="5"/>
      <c r="R12" s="5"/>
      <c r="AB12" s="5"/>
      <c r="AI12" s="5"/>
      <c r="AN12" s="3"/>
    </row>
    <row r="13" spans="1:40" ht="12.75">
      <c r="A13" s="19">
        <v>1822</v>
      </c>
      <c r="B13" s="15">
        <f>25046-200</f>
        <v>24846</v>
      </c>
      <c r="C13" s="18">
        <f t="shared" si="0"/>
        <v>0.00807400494989241</v>
      </c>
      <c r="D13" s="16">
        <v>5</v>
      </c>
      <c r="E13" s="17"/>
      <c r="F13" s="16"/>
      <c r="L13" s="5"/>
      <c r="R13" s="5"/>
      <c r="AB13" s="5"/>
      <c r="AI13" s="5"/>
      <c r="AN13" s="3"/>
    </row>
    <row r="14" spans="1:40" ht="12.75">
      <c r="A14" s="27">
        <v>1823</v>
      </c>
      <c r="B14" s="23">
        <f>25248-202</f>
        <v>25046</v>
      </c>
      <c r="C14" s="24">
        <f t="shared" si="0"/>
        <v>0.008049585446349594</v>
      </c>
      <c r="D14" s="25">
        <v>5</v>
      </c>
      <c r="E14" s="26"/>
      <c r="F14" s="25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5">
        <f>25452-204</f>
        <v>25248</v>
      </c>
      <c r="C15" s="18">
        <f t="shared" si="0"/>
        <v>0.008065160105406033</v>
      </c>
      <c r="D15" s="16">
        <v>5</v>
      </c>
      <c r="E15" s="17"/>
      <c r="F15" s="16"/>
      <c r="L15" s="5"/>
      <c r="R15" s="5"/>
      <c r="AB15" s="5"/>
      <c r="AC15" s="3"/>
      <c r="AI15" s="5"/>
      <c r="AN15" s="3"/>
    </row>
    <row r="16" spans="1:40" ht="12.75">
      <c r="A16" s="27">
        <v>1825</v>
      </c>
      <c r="B16" s="23">
        <f>25657-205</f>
        <v>25452</v>
      </c>
      <c r="C16" s="24">
        <f t="shared" si="0"/>
        <v>0.008079847908745164</v>
      </c>
      <c r="D16" s="25">
        <v>5</v>
      </c>
      <c r="E16" s="26"/>
      <c r="F16" s="25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5">
        <f>25864-207</f>
        <v>25657</v>
      </c>
      <c r="C17" s="18">
        <f t="shared" si="0"/>
        <v>0.008054376866257984</v>
      </c>
      <c r="D17" s="16">
        <v>5</v>
      </c>
      <c r="E17" s="17"/>
      <c r="F17" s="16"/>
      <c r="L17" s="5"/>
      <c r="R17" s="5"/>
      <c r="AB17" s="5"/>
      <c r="AC17" s="3"/>
      <c r="AI17" s="5"/>
      <c r="AN17" s="3"/>
    </row>
    <row r="18" spans="1:40" ht="12.75">
      <c r="A18" s="27">
        <v>1827</v>
      </c>
      <c r="B18" s="23">
        <f>26072-208</f>
        <v>25864</v>
      </c>
      <c r="C18" s="24">
        <f t="shared" si="0"/>
        <v>0.008067973652414517</v>
      </c>
      <c r="D18" s="25">
        <v>5</v>
      </c>
      <c r="E18" s="26"/>
      <c r="F18" s="25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5">
        <f>26282-210</f>
        <v>26072</v>
      </c>
      <c r="C19" s="18">
        <f t="shared" si="0"/>
        <v>0.008042066192391006</v>
      </c>
      <c r="D19" s="16">
        <v>5</v>
      </c>
      <c r="E19" s="17"/>
      <c r="F19" s="16"/>
      <c r="L19" s="5"/>
      <c r="R19" s="5"/>
      <c r="V19" s="3"/>
      <c r="AB19" s="5"/>
      <c r="AC19" s="3"/>
      <c r="AI19" s="5"/>
      <c r="AN19" s="3"/>
    </row>
    <row r="20" spans="1:40" ht="12.75">
      <c r="A20" s="27">
        <v>1829</v>
      </c>
      <c r="B20" s="23">
        <f>26494-212</f>
        <v>26282</v>
      </c>
      <c r="C20" s="24">
        <f t="shared" si="0"/>
        <v>0.008054617980975731</v>
      </c>
      <c r="D20" s="25">
        <v>5</v>
      </c>
      <c r="E20" s="26"/>
      <c r="F20" s="25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5">
        <f>26708-214</f>
        <v>26494</v>
      </c>
      <c r="C21" s="18">
        <f t="shared" si="0"/>
        <v>0.008066357202648256</v>
      </c>
      <c r="D21" s="16">
        <v>5</v>
      </c>
      <c r="E21" s="17"/>
      <c r="F21" s="16"/>
      <c r="L21" s="5"/>
      <c r="R21" s="5"/>
      <c r="V21" s="3"/>
      <c r="AB21" s="5"/>
      <c r="AI21" s="5"/>
      <c r="AN21" s="3"/>
    </row>
    <row r="22" spans="1:40" ht="12.75">
      <c r="A22" s="27">
        <v>1831</v>
      </c>
      <c r="B22" s="23">
        <f>26923-215</f>
        <v>26708</v>
      </c>
      <c r="C22" s="24">
        <f t="shared" si="0"/>
        <v>0.008077300520872743</v>
      </c>
      <c r="D22" s="25">
        <v>5</v>
      </c>
      <c r="E22" s="26"/>
      <c r="F22" s="25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5">
        <f>27140-217</f>
        <v>26923</v>
      </c>
      <c r="C23" s="18">
        <f t="shared" si="0"/>
        <v>0.008050022465178941</v>
      </c>
      <c r="D23" s="16">
        <v>5</v>
      </c>
      <c r="E23" s="17"/>
      <c r="F23" s="16"/>
      <c r="L23" s="5"/>
      <c r="R23" s="5"/>
      <c r="V23" s="3"/>
      <c r="AB23" s="5"/>
      <c r="AI23" s="5"/>
    </row>
    <row r="24" spans="1:35" ht="12.75">
      <c r="A24" s="27">
        <v>1833</v>
      </c>
      <c r="B24" s="23">
        <f>27359-219</f>
        <v>27140</v>
      </c>
      <c r="C24" s="24">
        <f t="shared" si="0"/>
        <v>0.008060023028637175</v>
      </c>
      <c r="D24" s="25">
        <v>5</v>
      </c>
      <c r="E24" s="26"/>
      <c r="F24" s="25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6">
        <v>27359</v>
      </c>
      <c r="C25" s="18">
        <f t="shared" si="0"/>
        <v>0.008069270449521104</v>
      </c>
      <c r="D25" s="16">
        <v>1</v>
      </c>
      <c r="E25" s="20" t="s">
        <v>13</v>
      </c>
      <c r="F25" s="16"/>
      <c r="L25" s="5"/>
      <c r="O25" s="3"/>
      <c r="R25" s="5"/>
      <c r="V25" s="3"/>
      <c r="AB25" s="5"/>
      <c r="AI25" s="5"/>
    </row>
    <row r="26" spans="1:35" ht="12.75">
      <c r="A26" s="27">
        <v>1835</v>
      </c>
      <c r="B26" s="28">
        <f>B25*(EXP(LN($B$25/$B$34)/($A$25-$A$34)))</f>
        <v>27556.531485117142</v>
      </c>
      <c r="C26" s="24">
        <f t="shared" si="0"/>
        <v>0.007219981911515072</v>
      </c>
      <c r="D26" s="25">
        <v>5</v>
      </c>
      <c r="E26" s="26"/>
      <c r="F26" s="25"/>
      <c r="L26" s="5"/>
      <c r="O26" s="3"/>
      <c r="R26" s="5"/>
      <c r="AB26" s="5"/>
      <c r="AI26" s="5"/>
    </row>
    <row r="27" spans="1:35" ht="12.75">
      <c r="A27" s="19">
        <v>1836</v>
      </c>
      <c r="B27" s="21">
        <f aca="true" t="shared" si="1" ref="B27:B33">B26*(EXP(LN($B$25/$B$34)/($A$25-$A$34)))</f>
        <v>27755.489143983785</v>
      </c>
      <c r="C27" s="18">
        <f t="shared" si="0"/>
        <v>0.007219981911515072</v>
      </c>
      <c r="D27" s="16">
        <v>5</v>
      </c>
      <c r="E27" s="17"/>
      <c r="F27" s="16"/>
      <c r="L27" s="5"/>
      <c r="O27" s="3"/>
      <c r="R27" s="5"/>
      <c r="AB27" s="5"/>
      <c r="AI27" s="5"/>
    </row>
    <row r="28" spans="1:35" ht="12.75">
      <c r="A28" s="27">
        <v>1837</v>
      </c>
      <c r="B28" s="28">
        <f t="shared" si="1"/>
        <v>27955.8832735486</v>
      </c>
      <c r="C28" s="24">
        <f t="shared" si="0"/>
        <v>0.007219981911515072</v>
      </c>
      <c r="D28" s="25">
        <v>5</v>
      </c>
      <c r="E28" s="26"/>
      <c r="F28" s="25"/>
      <c r="L28" s="5"/>
      <c r="O28" s="3"/>
      <c r="R28" s="5"/>
      <c r="AB28" s="5"/>
      <c r="AI28" s="5"/>
    </row>
    <row r="29" spans="1:35" ht="12.75">
      <c r="A29" s="19">
        <v>1838</v>
      </c>
      <c r="B29" s="21">
        <f t="shared" si="1"/>
        <v>28157.724245104047</v>
      </c>
      <c r="C29" s="18">
        <f t="shared" si="0"/>
        <v>0.007219981911515072</v>
      </c>
      <c r="D29" s="16">
        <v>5</v>
      </c>
      <c r="E29" s="17"/>
      <c r="F29" s="16"/>
      <c r="L29" s="5"/>
      <c r="O29" s="3"/>
      <c r="R29" s="5"/>
      <c r="AB29" s="5"/>
      <c r="AI29" s="5"/>
    </row>
    <row r="30" spans="1:35" ht="12.75">
      <c r="A30" s="27">
        <v>1839</v>
      </c>
      <c r="B30" s="28">
        <f t="shared" si="1"/>
        <v>28361.02250482313</v>
      </c>
      <c r="C30" s="24">
        <f t="shared" si="0"/>
        <v>0.007219981911515072</v>
      </c>
      <c r="D30" s="25">
        <v>5</v>
      </c>
      <c r="E30" s="26"/>
      <c r="F30" s="25"/>
      <c r="L30" s="5"/>
      <c r="O30" s="3"/>
      <c r="R30" s="5"/>
      <c r="AB30" s="5"/>
      <c r="AI30" s="5"/>
    </row>
    <row r="31" spans="1:35" ht="12.75">
      <c r="A31" s="19">
        <v>1840</v>
      </c>
      <c r="B31" s="21">
        <f t="shared" si="1"/>
        <v>28565.788574300026</v>
      </c>
      <c r="C31" s="18">
        <f t="shared" si="0"/>
        <v>0.007219981911515072</v>
      </c>
      <c r="D31" s="16">
        <v>5</v>
      </c>
      <c r="E31" s="17"/>
      <c r="F31" s="16"/>
      <c r="L31" s="5"/>
      <c r="O31" s="3"/>
      <c r="R31" s="5"/>
      <c r="AB31" s="5"/>
      <c r="AI31" s="5"/>
    </row>
    <row r="32" spans="1:35" ht="12.75">
      <c r="A32" s="27">
        <v>1841</v>
      </c>
      <c r="B32" s="28">
        <f t="shared" si="1"/>
        <v>28772.033051094637</v>
      </c>
      <c r="C32" s="24">
        <f t="shared" si="0"/>
        <v>0.007219981911515072</v>
      </c>
      <c r="D32" s="25">
        <v>5</v>
      </c>
      <c r="E32" s="26"/>
      <c r="F32" s="25"/>
      <c r="L32" s="5"/>
      <c r="O32" s="3"/>
      <c r="R32" s="5"/>
      <c r="AB32" s="5"/>
      <c r="AI32" s="5"/>
    </row>
    <row r="33" spans="1:35" ht="12.75">
      <c r="A33" s="19">
        <v>1842</v>
      </c>
      <c r="B33" s="21">
        <f t="shared" si="1"/>
        <v>28979.766609281054</v>
      </c>
      <c r="C33" s="18">
        <f t="shared" si="0"/>
        <v>0.007219981911515072</v>
      </c>
      <c r="D33" s="16">
        <v>5</v>
      </c>
      <c r="E33" s="17"/>
      <c r="F33" s="16"/>
      <c r="L33" s="5"/>
      <c r="R33" s="5"/>
      <c r="AB33" s="5"/>
      <c r="AI33" s="5"/>
    </row>
    <row r="34" spans="1:35" ht="12.75">
      <c r="A34" s="27">
        <v>1843</v>
      </c>
      <c r="B34" s="25">
        <v>29189</v>
      </c>
      <c r="C34" s="24">
        <f t="shared" si="0"/>
        <v>0.007219981911515294</v>
      </c>
      <c r="D34" s="25">
        <v>1</v>
      </c>
      <c r="E34" s="26">
        <v>3</v>
      </c>
      <c r="F34" s="25"/>
      <c r="L34" s="5"/>
      <c r="R34" s="5"/>
      <c r="AB34" s="5"/>
      <c r="AI34" s="5"/>
    </row>
    <row r="35" spans="1:35" ht="12.75">
      <c r="A35" s="19">
        <v>1844</v>
      </c>
      <c r="B35" s="21">
        <v>29527</v>
      </c>
      <c r="C35" s="18">
        <v>0.011587426061522743</v>
      </c>
      <c r="D35" s="16">
        <v>5</v>
      </c>
      <c r="E35" s="17"/>
      <c r="F35" s="16"/>
      <c r="L35" s="5"/>
      <c r="R35" s="5"/>
      <c r="AB35" s="5"/>
      <c r="AI35" s="5"/>
    </row>
    <row r="36" spans="1:35" ht="12.75">
      <c r="A36" s="27">
        <v>1845</v>
      </c>
      <c r="B36" s="28">
        <v>29869</v>
      </c>
      <c r="C36" s="24">
        <v>0.011587426061522743</v>
      </c>
      <c r="D36" s="25">
        <v>5</v>
      </c>
      <c r="E36" s="26"/>
      <c r="F36" s="25"/>
      <c r="L36" s="5"/>
      <c r="R36" s="5"/>
      <c r="AB36" s="5"/>
      <c r="AI36" s="5"/>
    </row>
    <row r="37" spans="1:35" ht="12.75">
      <c r="A37" s="19">
        <v>1846</v>
      </c>
      <c r="B37" s="21">
        <v>30215</v>
      </c>
      <c r="C37" s="18">
        <v>0.011587426061522743</v>
      </c>
      <c r="D37" s="16">
        <v>5</v>
      </c>
      <c r="E37" s="17"/>
      <c r="F37" s="16"/>
      <c r="L37" s="5"/>
      <c r="R37" s="5"/>
      <c r="AB37" s="5"/>
      <c r="AI37" s="5"/>
    </row>
    <row r="38" spans="1:35" ht="12.75">
      <c r="A38" s="27">
        <v>1847</v>
      </c>
      <c r="B38" s="29">
        <v>30566</v>
      </c>
      <c r="C38" s="30">
        <v>0.011587426061522743</v>
      </c>
      <c r="D38" s="22">
        <v>5</v>
      </c>
      <c r="E38" s="31"/>
      <c r="F38" s="25"/>
      <c r="L38" s="5"/>
      <c r="R38" s="5"/>
      <c r="AB38" s="5"/>
      <c r="AI38" s="5"/>
    </row>
    <row r="39" spans="1:35" ht="12.75">
      <c r="A39" s="5"/>
      <c r="L39" s="5"/>
      <c r="R39" s="5"/>
      <c r="AB39" s="5"/>
      <c r="AI39" s="5"/>
    </row>
    <row r="40" ht="12.75">
      <c r="L40" s="1"/>
    </row>
    <row r="41" spans="1:12" ht="12.75">
      <c r="A41" s="6" t="s">
        <v>5</v>
      </c>
      <c r="B41" s="6"/>
      <c r="C41" s="6"/>
      <c r="D41" s="6"/>
      <c r="E41" s="6"/>
      <c r="F41" s="6"/>
      <c r="L41" s="1"/>
    </row>
    <row r="42" spans="1:12" ht="12.75">
      <c r="A42" s="7" t="s">
        <v>14</v>
      </c>
      <c r="B42" s="6"/>
      <c r="C42" s="6"/>
      <c r="D42" s="6"/>
      <c r="E42" s="6"/>
      <c r="F42" s="6"/>
      <c r="L42" s="1"/>
    </row>
    <row r="43" spans="1:12" ht="12.75">
      <c r="A43" s="6"/>
      <c r="B43" s="6"/>
      <c r="C43" s="6"/>
      <c r="D43" s="6"/>
      <c r="E43" s="6"/>
      <c r="F43" s="6"/>
      <c r="L43" s="1"/>
    </row>
    <row r="44" spans="1:12" ht="12.75">
      <c r="A44" s="8" t="s">
        <v>2</v>
      </c>
      <c r="B44" s="6"/>
      <c r="C44" s="6"/>
      <c r="D44" s="6"/>
      <c r="E44" s="6"/>
      <c r="F44" s="6"/>
      <c r="L44" s="1"/>
    </row>
    <row r="45" spans="1:12" ht="12.75">
      <c r="A45" s="8" t="s">
        <v>4</v>
      </c>
      <c r="B45" s="6"/>
      <c r="C45" s="6"/>
      <c r="D45" s="6"/>
      <c r="E45" s="6"/>
      <c r="F45" s="6"/>
      <c r="L45" s="1"/>
    </row>
    <row r="46" spans="1:12" ht="12.75">
      <c r="A46" s="8" t="s">
        <v>7</v>
      </c>
      <c r="B46" s="6"/>
      <c r="C46" s="6"/>
      <c r="D46" s="6"/>
      <c r="E46" s="6"/>
      <c r="F46" s="6"/>
      <c r="L46" s="1"/>
    </row>
    <row r="47" spans="1:12" ht="12.75">
      <c r="A47" s="8" t="s">
        <v>8</v>
      </c>
      <c r="B47" s="6"/>
      <c r="C47" s="6"/>
      <c r="D47" s="6"/>
      <c r="E47" s="6"/>
      <c r="F47" s="6"/>
      <c r="L47" s="1"/>
    </row>
    <row r="48" spans="1:12" ht="12.75">
      <c r="A48" s="8" t="s">
        <v>9</v>
      </c>
      <c r="B48" s="6"/>
      <c r="C48" s="6"/>
      <c r="D48" s="6"/>
      <c r="E48" s="6"/>
      <c r="F48" s="6"/>
      <c r="L48" s="1"/>
    </row>
    <row r="49" spans="1:12" ht="12.75">
      <c r="A49" s="8" t="s">
        <v>10</v>
      </c>
      <c r="B49" s="6"/>
      <c r="C49" s="6"/>
      <c r="D49" s="6"/>
      <c r="E49" s="6"/>
      <c r="F49" s="6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</sheetData>
  <printOptions gridLines="1"/>
  <pageMargins left="0.97" right="0.75" top="1" bottom="1" header="0.4921259845" footer="0.4921259845"/>
  <pageSetup horizontalDpi="600" verticalDpi="600" orientation="portrait" paperSize="9" scale="85" r:id="rId1"/>
  <ignoredErrors>
    <ignoredError sqref="E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2005-09-21T11:09:18Z</cp:lastPrinted>
  <dcterms:created xsi:type="dcterms:W3CDTF">1996-10-17T05:27:31Z</dcterms:created>
  <dcterms:modified xsi:type="dcterms:W3CDTF">2006-06-18T23:54:00Z</dcterms:modified>
  <cp:category/>
  <cp:version/>
  <cp:contentType/>
  <cp:contentStatus/>
</cp:coreProperties>
</file>